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9702" lockStructure="1"/>
  <bookViews>
    <workbookView xWindow="120" yWindow="120" windowWidth="28680" windowHeight="12585"/>
  </bookViews>
  <sheets>
    <sheet name="Hoja1" sheetId="1" r:id="rId1"/>
    <sheet name="Hoja2" sheetId="2" r:id="rId2"/>
    <sheet name="Hoja3" sheetId="3" r:id="rId3"/>
  </sheets>
  <definedNames>
    <definedName name="CF">Hoja1!#REF!</definedName>
    <definedName name="CV">Hoja1!#REF!</definedName>
    <definedName name="ICB">Hoja1!#REF!</definedName>
    <definedName name="IDB">Hoja1!#REF!</definedName>
    <definedName name="IGan">Hoja1!#REF!</definedName>
    <definedName name="IIBB">Hoja1!#REF!</definedName>
    <definedName name="IP">Hoja1!#REF!</definedName>
    <definedName name="IVA">Hoja1!#REF!</definedName>
    <definedName name="IVACred">Hoja1!#REF!</definedName>
    <definedName name="OU">Hoja1!#REF!</definedName>
    <definedName name="P">Hoja1!#REF!</definedName>
    <definedName name="pv">Hoja1!#REF!</definedName>
    <definedName name="q">Hoja1!#REF!</definedName>
  </definedNames>
  <calcPr calcId="145621"/>
</workbook>
</file>

<file path=xl/calcChain.xml><?xml version="1.0" encoding="utf-8"?>
<calcChain xmlns="http://schemas.openxmlformats.org/spreadsheetml/2006/main">
  <c r="F5" i="1" l="1"/>
  <c r="F6" i="1" s="1"/>
  <c r="C12" i="1"/>
  <c r="B21" i="1"/>
  <c r="B22" i="1" s="1"/>
  <c r="C11" i="1" s="1"/>
  <c r="C8" i="1" l="1"/>
  <c r="C24" i="1"/>
  <c r="C25" i="1" s="1"/>
  <c r="G6" i="1" s="1"/>
  <c r="F7" i="1"/>
  <c r="I2" i="2"/>
  <c r="I1" i="2"/>
  <c r="C5" i="1" l="1"/>
  <c r="C7" i="1"/>
  <c r="C9" i="1"/>
  <c r="C6" i="1"/>
  <c r="G7" i="1"/>
  <c r="F8" i="1"/>
  <c r="G8" i="1" s="1"/>
  <c r="G5" i="1"/>
  <c r="G9" i="1" l="1"/>
  <c r="C26" i="1" s="1"/>
  <c r="C27" i="1" s="1"/>
</calcChain>
</file>

<file path=xl/comments1.xml><?xml version="1.0" encoding="utf-8"?>
<comments xmlns="http://schemas.openxmlformats.org/spreadsheetml/2006/main">
  <authors>
    <author>MAM</author>
  </authors>
  <commentList>
    <comment ref="B5" authorId="0">
      <text>
        <r>
          <rPr>
            <b/>
            <sz val="9"/>
            <color indexed="81"/>
            <rFont val="Tahoma"/>
            <family val="2"/>
          </rPr>
          <t>Importe de los costos fijos totales</t>
        </r>
      </text>
    </comment>
    <comment ref="B6" authorId="0">
      <text>
        <r>
          <rPr>
            <b/>
            <sz val="9"/>
            <color indexed="81"/>
            <rFont val="Tahoma"/>
            <family val="2"/>
          </rPr>
          <t>Importe del patrimonio organizacional</t>
        </r>
      </text>
    </comment>
    <comment ref="B7" authorId="0">
      <text>
        <r>
          <rPr>
            <b/>
            <sz val="9"/>
            <color indexed="81"/>
            <rFont val="Tahoma"/>
            <family val="2"/>
          </rPr>
          <t>Importe del objetivo de reantabilidad</t>
        </r>
      </text>
    </comment>
    <comment ref="B8" authorId="0">
      <text>
        <r>
          <rPr>
            <b/>
            <sz val="9"/>
            <color indexed="81"/>
            <rFont val="Tahoma"/>
            <family val="2"/>
          </rPr>
          <t>Importe del costo variable por unidad</t>
        </r>
      </text>
    </comment>
    <comment ref="B9" authorId="0">
      <text>
        <r>
          <rPr>
            <b/>
            <sz val="9"/>
            <color indexed="81"/>
            <rFont val="Tahoma"/>
            <family val="2"/>
          </rPr>
          <t>Cantidad de unidades</t>
        </r>
      </text>
    </comment>
    <comment ref="B10" authorId="0">
      <text>
        <r>
          <rPr>
            <b/>
            <sz val="9"/>
            <color indexed="81"/>
            <rFont val="Tahoma"/>
            <family val="2"/>
          </rPr>
          <t>Importe del IVA créditos</t>
        </r>
      </text>
    </comment>
    <comment ref="B14" authorId="0">
      <text>
        <r>
          <rPr>
            <b/>
            <sz val="9"/>
            <color indexed="81"/>
            <rFont val="Tahoma"/>
            <family val="2"/>
          </rPr>
          <t>Proporción del impuesto a los ingresos brutos</t>
        </r>
      </text>
    </comment>
    <comment ref="B15" authorId="0">
      <text>
        <r>
          <rPr>
            <b/>
            <sz val="9"/>
            <color indexed="81"/>
            <rFont val="Tahoma"/>
            <family val="2"/>
          </rPr>
          <t>Proporción del impuesto a los débitos bancarios</t>
        </r>
      </text>
    </comment>
    <comment ref="B16" authorId="0">
      <text>
        <r>
          <rPr>
            <b/>
            <sz val="9"/>
            <color indexed="81"/>
            <rFont val="Tahoma"/>
            <family val="2"/>
          </rPr>
          <t>Proporción del impuesto a los débitos bancarios</t>
        </r>
      </text>
    </comment>
    <comment ref="B17" authorId="0">
      <text>
        <r>
          <rPr>
            <b/>
            <sz val="9"/>
            <color indexed="81"/>
            <rFont val="Tahoma"/>
            <family val="2"/>
          </rPr>
          <t>Proporción del impuesto a las ganancias</t>
        </r>
      </text>
    </comment>
    <comment ref="B18" authorId="0">
      <text>
        <r>
          <rPr>
            <b/>
            <sz val="9"/>
            <color indexed="81"/>
            <rFont val="Tahoma"/>
            <family val="2"/>
          </rPr>
          <t>Proporción del impuesto al patromonio</t>
        </r>
      </text>
    </comment>
    <comment ref="B19" authorId="0">
      <text>
        <r>
          <rPr>
            <b/>
            <sz val="9"/>
            <color indexed="81"/>
            <rFont val="Tahoma"/>
            <family val="2"/>
          </rPr>
          <t>Alícuota del impuesto al valor agregado</t>
        </r>
      </text>
    </comment>
  </commentList>
</comments>
</file>

<file path=xl/sharedStrings.xml><?xml version="1.0" encoding="utf-8"?>
<sst xmlns="http://schemas.openxmlformats.org/spreadsheetml/2006/main" count="37" uniqueCount="37">
  <si>
    <t>Precio y CUV</t>
  </si>
  <si>
    <t>Datos organizacionales</t>
  </si>
  <si>
    <t>Valores</t>
  </si>
  <si>
    <t>Patrimonio organizacional</t>
  </si>
  <si>
    <t>Alícuotas de los gravámenes:</t>
  </si>
  <si>
    <t>Impuesto a los ingresos brutos</t>
  </si>
  <si>
    <t>Impuesto a los débitos bancarios</t>
  </si>
  <si>
    <t>Impuesto a los créditos bancarios</t>
  </si>
  <si>
    <t>Cantidad de unidades</t>
  </si>
  <si>
    <t>Impuesto a las ganancias</t>
  </si>
  <si>
    <t>Objetivo de utilidad</t>
  </si>
  <si>
    <t>Costo variable por unidad</t>
  </si>
  <si>
    <t>Impuesto al patromonio</t>
  </si>
  <si>
    <r>
      <rPr>
        <b/>
        <sz val="10"/>
        <color theme="1"/>
        <rFont val="Arial"/>
        <family val="2"/>
      </rPr>
      <t>© Miguel Ángel Martín</t>
    </r>
    <r>
      <rPr>
        <sz val="11"/>
        <color theme="1"/>
        <rFont val="Arial"/>
        <family val="2"/>
      </rPr>
      <t xml:space="preserve"> </t>
    </r>
  </si>
  <si>
    <t>Impuesto al valor agregado</t>
  </si>
  <si>
    <t>Sin IVA</t>
  </si>
  <si>
    <t>Suma de IVA créditos</t>
  </si>
  <si>
    <t>Precio de venta unitario con gravámenes</t>
  </si>
  <si>
    <t>Costos Fijos, Impuestos y Utilidad</t>
  </si>
  <si>
    <t>CFIU por unidad</t>
  </si>
  <si>
    <t>Precio sin gravámenes</t>
  </si>
  <si>
    <t>Etapas</t>
  </si>
  <si>
    <t>Penúltima</t>
  </si>
  <si>
    <t>Antepenúltima</t>
  </si>
  <si>
    <t>Segunda</t>
  </si>
  <si>
    <t>Inicial</t>
  </si>
  <si>
    <t>Incidencia</t>
  </si>
  <si>
    <t>Carga acumulable</t>
  </si>
  <si>
    <t>Acumulado etapas previas:</t>
  </si>
  <si>
    <t>Carga tributos proporcional últomo componente</t>
  </si>
  <si>
    <t>Carga demás componentes:</t>
  </si>
  <si>
    <t>Carga de la cadena:</t>
  </si>
  <si>
    <t>Gravámenes</t>
  </si>
  <si>
    <t>Cadena</t>
  </si>
  <si>
    <t>Costos fijos empresariales</t>
  </si>
  <si>
    <t>Incógnitas rersueltas</t>
  </si>
  <si>
    <t>Precio al consumidor final con impuestos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</si>
</sst>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.00"/>
  </numFmts>
  <fonts count="6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  <font>
      <b/>
      <sz val="9"/>
      <color indexed="81"/>
      <name val="Tahoma"/>
      <family val="2"/>
    </font>
    <font>
      <b/>
      <sz val="10"/>
      <color theme="1"/>
      <name val="Arial"/>
      <family val="2"/>
    </font>
    <font>
      <sz val="11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164" fontId="0" fillId="0" borderId="0" xfId="0" applyNumberFormat="1"/>
    <xf numFmtId="10" fontId="0" fillId="0" borderId="0" xfId="0" applyNumberFormat="1"/>
    <xf numFmtId="4" fontId="0" fillId="0" borderId="0" xfId="0" applyNumberFormat="1"/>
    <xf numFmtId="0" fontId="1" fillId="0" borderId="0" xfId="0" applyFont="1"/>
    <xf numFmtId="164" fontId="1" fillId="0" borderId="0" xfId="0" applyNumberFormat="1" applyFont="1"/>
    <xf numFmtId="164" fontId="1" fillId="3" borderId="1" xfId="0" applyNumberFormat="1" applyFont="1" applyFill="1" applyBorder="1"/>
    <xf numFmtId="164" fontId="0" fillId="0" borderId="0" xfId="0" applyNumberFormat="1" applyAlignment="1">
      <alignment horizontal="right"/>
    </xf>
    <xf numFmtId="164" fontId="5" fillId="0" borderId="0" xfId="0" applyNumberFormat="1" applyFont="1"/>
    <xf numFmtId="1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87983</xdr:colOff>
      <xdr:row>0</xdr:row>
      <xdr:rowOff>28577</xdr:rowOff>
    </xdr:from>
    <xdr:to>
      <xdr:col>1</xdr:col>
      <xdr:colOff>847724</xdr:colOff>
      <xdr:row>1</xdr:row>
      <xdr:rowOff>123826</xdr:rowOff>
    </xdr:to>
    <xdr:grpSp>
      <xdr:nvGrpSpPr>
        <xdr:cNvPr id="2" name="Group 18"/>
        <xdr:cNvGrpSpPr>
          <a:grpSpLocks/>
        </xdr:cNvGrpSpPr>
      </xdr:nvGrpSpPr>
      <xdr:grpSpPr bwMode="auto">
        <a:xfrm>
          <a:off x="3078833" y="28577"/>
          <a:ext cx="759741" cy="428624"/>
          <a:chOff x="1156" y="2069"/>
          <a:chExt cx="1815" cy="1516"/>
        </a:xfrm>
      </xdr:grpSpPr>
      <xdr:grpSp>
        <xdr:nvGrpSpPr>
          <xdr:cNvPr id="3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8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9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0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11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4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5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6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7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1</xdr:col>
      <xdr:colOff>838201</xdr:colOff>
      <xdr:row>0</xdr:row>
      <xdr:rowOff>104775</xdr:rowOff>
    </xdr:from>
    <xdr:to>
      <xdr:col>2</xdr:col>
      <xdr:colOff>1085851</xdr:colOff>
      <xdr:row>1</xdr:row>
      <xdr:rowOff>234474</xdr:rowOff>
    </xdr:to>
    <xdr:sp macro="" textlink="">
      <xdr:nvSpPr>
        <xdr:cNvPr id="12" name="Text Box 19"/>
        <xdr:cNvSpPr txBox="1">
          <a:spLocks noChangeArrowheads="1"/>
        </xdr:cNvSpPr>
      </xdr:nvSpPr>
      <xdr:spPr bwMode="auto">
        <a:xfrm>
          <a:off x="3905251" y="104775"/>
          <a:ext cx="1666875" cy="40592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twoCellAnchor>
    <xdr:from>
      <xdr:col>1</xdr:col>
      <xdr:colOff>87983</xdr:colOff>
      <xdr:row>0</xdr:row>
      <xdr:rowOff>28577</xdr:rowOff>
    </xdr:from>
    <xdr:to>
      <xdr:col>1</xdr:col>
      <xdr:colOff>847724</xdr:colOff>
      <xdr:row>1</xdr:row>
      <xdr:rowOff>123826</xdr:rowOff>
    </xdr:to>
    <xdr:grpSp>
      <xdr:nvGrpSpPr>
        <xdr:cNvPr id="24" name="Group 18"/>
        <xdr:cNvGrpSpPr>
          <a:grpSpLocks/>
        </xdr:cNvGrpSpPr>
      </xdr:nvGrpSpPr>
      <xdr:grpSpPr bwMode="auto">
        <a:xfrm>
          <a:off x="3078833" y="28577"/>
          <a:ext cx="759741" cy="428624"/>
          <a:chOff x="1156" y="2069"/>
          <a:chExt cx="1815" cy="1516"/>
        </a:xfrm>
      </xdr:grpSpPr>
      <xdr:grpSp>
        <xdr:nvGrpSpPr>
          <xdr:cNvPr id="25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30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31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32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33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26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27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28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29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1</xdr:col>
      <xdr:colOff>838201</xdr:colOff>
      <xdr:row>0</xdr:row>
      <xdr:rowOff>104775</xdr:rowOff>
    </xdr:from>
    <xdr:to>
      <xdr:col>2</xdr:col>
      <xdr:colOff>1085851</xdr:colOff>
      <xdr:row>1</xdr:row>
      <xdr:rowOff>234474</xdr:rowOff>
    </xdr:to>
    <xdr:sp macro="" textlink="">
      <xdr:nvSpPr>
        <xdr:cNvPr id="34" name="Text Box 19"/>
        <xdr:cNvSpPr txBox="1">
          <a:spLocks noChangeArrowheads="1"/>
        </xdr:cNvSpPr>
      </xdr:nvSpPr>
      <xdr:spPr bwMode="auto">
        <a:xfrm>
          <a:off x="3905251" y="104775"/>
          <a:ext cx="1666875" cy="25352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  <xdr:twoCellAnchor>
    <xdr:from>
      <xdr:col>5</xdr:col>
      <xdr:colOff>68933</xdr:colOff>
      <xdr:row>0</xdr:row>
      <xdr:rowOff>57152</xdr:rowOff>
    </xdr:from>
    <xdr:to>
      <xdr:col>5</xdr:col>
      <xdr:colOff>828674</xdr:colOff>
      <xdr:row>1</xdr:row>
      <xdr:rowOff>152401</xdr:rowOff>
    </xdr:to>
    <xdr:grpSp>
      <xdr:nvGrpSpPr>
        <xdr:cNvPr id="46" name="Group 18"/>
        <xdr:cNvGrpSpPr>
          <a:grpSpLocks/>
        </xdr:cNvGrpSpPr>
      </xdr:nvGrpSpPr>
      <xdr:grpSpPr bwMode="auto">
        <a:xfrm>
          <a:off x="7974683" y="57152"/>
          <a:ext cx="759741" cy="428624"/>
          <a:chOff x="1156" y="2069"/>
          <a:chExt cx="1815" cy="1516"/>
        </a:xfrm>
      </xdr:grpSpPr>
      <xdr:grpSp>
        <xdr:nvGrpSpPr>
          <xdr:cNvPr id="47" name="Group 12"/>
          <xdr:cNvGrpSpPr>
            <a:grpSpLocks/>
          </xdr:cNvGrpSpPr>
        </xdr:nvGrpSpPr>
        <xdr:grpSpPr bwMode="auto">
          <a:xfrm rot="-2418007">
            <a:off x="1972" y="2432"/>
            <a:ext cx="862" cy="317"/>
            <a:chOff x="2744" y="2341"/>
            <a:chExt cx="1814" cy="635"/>
          </a:xfrm>
        </xdr:grpSpPr>
        <xdr:sp macro="" textlink="">
          <xdr:nvSpPr>
            <xdr:cNvPr id="52" name="AutoShape 4"/>
            <xdr:cNvSpPr>
              <a:spLocks noChangeArrowheads="1"/>
            </xdr:cNvSpPr>
          </xdr:nvSpPr>
          <xdr:spPr bwMode="auto">
            <a:xfrm rot="-5400000">
              <a:off x="3492" y="1774"/>
              <a:ext cx="499" cy="1633"/>
            </a:xfrm>
            <a:prstGeom prst="triangle">
              <a:avLst>
                <a:gd name="adj" fmla="val 50000"/>
              </a:avLst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53" name="Rectangle 5"/>
            <xdr:cNvSpPr>
              <a:spLocks noChangeArrowheads="1"/>
            </xdr:cNvSpPr>
          </xdr:nvSpPr>
          <xdr:spPr bwMode="auto">
            <a:xfrm>
              <a:off x="2926" y="2523"/>
              <a:ext cx="498" cy="136"/>
            </a:xfrm>
            <a:prstGeom prst="rect">
              <a:avLst/>
            </a:pr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54" name="AutoShape 7"/>
            <xdr:cNvSpPr>
              <a:spLocks noChangeArrowheads="1"/>
            </xdr:cNvSpPr>
          </xdr:nvSpPr>
          <xdr:spPr bwMode="auto">
            <a:xfrm rot="16200000">
              <a:off x="2698" y="2496"/>
              <a:ext cx="273" cy="181"/>
            </a:xfrm>
            <a:custGeom>
              <a:avLst/>
              <a:gdLst>
                <a:gd name="G0" fmla="+- 5400 0 0"/>
                <a:gd name="G1" fmla="+- 21600 0 5400"/>
                <a:gd name="G2" fmla="*/ 5400 1 2"/>
                <a:gd name="G3" fmla="+- 21600 0 G2"/>
                <a:gd name="G4" fmla="+/ 5400 21600 2"/>
                <a:gd name="G5" fmla="+/ G1 0 2"/>
                <a:gd name="G6" fmla="*/ 21600 21600 5400"/>
                <a:gd name="G7" fmla="*/ G6 1 2"/>
                <a:gd name="G8" fmla="+- 21600 0 G7"/>
                <a:gd name="G9" fmla="*/ 21600 1 2"/>
                <a:gd name="G10" fmla="+- 5400 0 G9"/>
                <a:gd name="G11" fmla="?: G10 G8 0"/>
                <a:gd name="G12" fmla="?: G10 G7 21600"/>
                <a:gd name="T0" fmla="*/ 18900 w 21600"/>
                <a:gd name="T1" fmla="*/ 10800 h 21600"/>
                <a:gd name="T2" fmla="*/ 10800 w 21600"/>
                <a:gd name="T3" fmla="*/ 21600 h 21600"/>
                <a:gd name="T4" fmla="*/ 2700 w 21600"/>
                <a:gd name="T5" fmla="*/ 10800 h 21600"/>
                <a:gd name="T6" fmla="*/ 10800 w 21600"/>
                <a:gd name="T7" fmla="*/ 0 h 21600"/>
                <a:gd name="T8" fmla="*/ 4500 w 21600"/>
                <a:gd name="T9" fmla="*/ 4500 h 21600"/>
                <a:gd name="T10" fmla="*/ 17100 w 21600"/>
                <a:gd name="T11" fmla="*/ 17100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</a:cxnLst>
              <a:rect l="T8" t="T9" r="T10" b="T11"/>
              <a:pathLst>
                <a:path w="21600" h="21600">
                  <a:moveTo>
                    <a:pt x="0" y="0"/>
                  </a:moveTo>
                  <a:lnTo>
                    <a:pt x="5400" y="21600"/>
                  </a:lnTo>
                  <a:lnTo>
                    <a:pt x="16200" y="21600"/>
                  </a:lnTo>
                  <a:lnTo>
                    <a:pt x="21600" y="0"/>
                  </a:ln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miter lim="800000"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  <xdr:sp macro="" textlink="">
          <xdr:nvSpPr>
            <xdr:cNvPr id="55" name="AutoShape 8"/>
            <xdr:cNvSpPr>
              <a:spLocks noChangeArrowheads="1"/>
            </xdr:cNvSpPr>
          </xdr:nvSpPr>
          <xdr:spPr bwMode="auto">
            <a:xfrm rot="250207">
              <a:off x="2971" y="2613"/>
              <a:ext cx="1315" cy="363"/>
            </a:xfrm>
            <a:custGeom>
              <a:avLst/>
              <a:gdLst>
                <a:gd name="G0" fmla="+- 5400 0 0"/>
                <a:gd name="G1" fmla="+- 21600 0 5400"/>
                <a:gd name="G2" fmla="+- 21600 0 5400"/>
                <a:gd name="G3" fmla="*/ G0 2929 10000"/>
                <a:gd name="G4" fmla="+- 21600 0 G3"/>
                <a:gd name="G5" fmla="+- 21600 0 G3"/>
                <a:gd name="T0" fmla="*/ 10800 w 21600"/>
                <a:gd name="T1" fmla="*/ 0 h 21600"/>
                <a:gd name="T2" fmla="*/ 3163 w 21600"/>
                <a:gd name="T3" fmla="*/ 3163 h 21600"/>
                <a:gd name="T4" fmla="*/ 0 w 21600"/>
                <a:gd name="T5" fmla="*/ 10800 h 21600"/>
                <a:gd name="T6" fmla="*/ 3163 w 21600"/>
                <a:gd name="T7" fmla="*/ 18437 h 21600"/>
                <a:gd name="T8" fmla="*/ 10800 w 21600"/>
                <a:gd name="T9" fmla="*/ 21600 h 21600"/>
                <a:gd name="T10" fmla="*/ 18437 w 21600"/>
                <a:gd name="T11" fmla="*/ 18437 h 21600"/>
                <a:gd name="T12" fmla="*/ 21600 w 21600"/>
                <a:gd name="T13" fmla="*/ 10800 h 21600"/>
                <a:gd name="T14" fmla="*/ 18437 w 21600"/>
                <a:gd name="T15" fmla="*/ 3163 h 21600"/>
                <a:gd name="T16" fmla="*/ 3163 w 21600"/>
                <a:gd name="T17" fmla="*/ 3163 h 21600"/>
                <a:gd name="T18" fmla="*/ 18437 w 21600"/>
                <a:gd name="T19" fmla="*/ 18437 h 216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</a:cxnLst>
              <a:rect l="T16" t="T17" r="T18" b="T19"/>
              <a:pathLst>
                <a:path w="21600" h="21600">
                  <a:moveTo>
                    <a:pt x="0" y="10800"/>
                  </a:moveTo>
                  <a:cubicBezTo>
                    <a:pt x="0" y="4835"/>
                    <a:pt x="4835" y="0"/>
                    <a:pt x="10800" y="0"/>
                  </a:cubicBezTo>
                  <a:cubicBezTo>
                    <a:pt x="16765" y="0"/>
                    <a:pt x="21600" y="4835"/>
                    <a:pt x="21600" y="10800"/>
                  </a:cubicBezTo>
                  <a:cubicBezTo>
                    <a:pt x="21600" y="16765"/>
                    <a:pt x="16765" y="21600"/>
                    <a:pt x="10800" y="21600"/>
                  </a:cubicBezTo>
                  <a:cubicBezTo>
                    <a:pt x="4835" y="21600"/>
                    <a:pt x="0" y="16765"/>
                    <a:pt x="0" y="10800"/>
                  </a:cubicBezTo>
                  <a:close/>
                  <a:moveTo>
                    <a:pt x="5400" y="10800"/>
                  </a:moveTo>
                  <a:cubicBezTo>
                    <a:pt x="5400" y="13782"/>
                    <a:pt x="7818" y="16200"/>
                    <a:pt x="10800" y="16200"/>
                  </a:cubicBezTo>
                  <a:cubicBezTo>
                    <a:pt x="13782" y="16200"/>
                    <a:pt x="16200" y="13782"/>
                    <a:pt x="16200" y="10800"/>
                  </a:cubicBezTo>
                  <a:cubicBezTo>
                    <a:pt x="16200" y="7818"/>
                    <a:pt x="13782" y="5400"/>
                    <a:pt x="10800" y="5400"/>
                  </a:cubicBezTo>
                  <a:cubicBezTo>
                    <a:pt x="7818" y="5400"/>
                    <a:pt x="5400" y="7818"/>
                    <a:pt x="5400" y="10800"/>
                  </a:cubicBezTo>
                  <a:close/>
                </a:path>
              </a:pathLst>
            </a:custGeom>
            <a:solidFill>
              <a:schemeClr val="tx1"/>
            </a:solidFill>
            <a:ln w="9525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anchor="ctr"/>
            <a:lstStyle>
              <a:defPPr>
                <a:defRPr lang="es-ES_tradnl"/>
              </a:defPPr>
              <a:lvl1pPr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1pPr>
              <a:lvl2pPr marL="4572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2pPr>
              <a:lvl3pPr marL="9144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3pPr>
              <a:lvl4pPr marL="13716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4pPr>
              <a:lvl5pPr marL="1828800" algn="l" rtl="0" fontAlgn="base">
                <a:spcBef>
                  <a:spcPct val="0"/>
                </a:spcBef>
                <a:spcAft>
                  <a:spcPct val="0"/>
                </a:spcAft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kern="1200">
                  <a:solidFill>
                    <a:schemeClr val="tx1"/>
                  </a:solidFill>
                  <a:latin typeface="Arial" charset="0"/>
                  <a:ea typeface="+mn-ea"/>
                  <a:cs typeface="+mn-cs"/>
                </a:defRPr>
              </a:lvl9pPr>
            </a:lstStyle>
            <a:p>
              <a:endParaRPr lang="es-AR"/>
            </a:p>
          </xdr:txBody>
        </xdr:sp>
      </xdr:grpSp>
      <xdr:pic>
        <xdr:nvPicPr>
          <xdr:cNvPr id="48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156" y="2931"/>
            <a:ext cx="1284" cy="654"/>
          </a:xfrm>
          <a:prstGeom prst="rect">
            <a:avLst/>
          </a:prstGeom>
          <a:noFill/>
        </xdr:spPr>
      </xdr:pic>
      <xdr:sp macro="" textlink="">
        <xdr:nvSpPr>
          <xdr:cNvPr id="49" name="Line 14"/>
          <xdr:cNvSpPr>
            <a:spLocks noChangeShapeType="1"/>
          </xdr:cNvSpPr>
        </xdr:nvSpPr>
        <xdr:spPr bwMode="auto">
          <a:xfrm flipV="1">
            <a:off x="2699" y="2069"/>
            <a:ext cx="45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50" name="Line 15"/>
          <xdr:cNvSpPr>
            <a:spLocks noChangeShapeType="1"/>
          </xdr:cNvSpPr>
        </xdr:nvSpPr>
        <xdr:spPr bwMode="auto">
          <a:xfrm flipV="1">
            <a:off x="2744" y="2115"/>
            <a:ext cx="136" cy="136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  <xdr:sp macro="" textlink="">
        <xdr:nvSpPr>
          <xdr:cNvPr id="51" name="Line 17"/>
          <xdr:cNvSpPr>
            <a:spLocks noChangeShapeType="1"/>
          </xdr:cNvSpPr>
        </xdr:nvSpPr>
        <xdr:spPr bwMode="auto">
          <a:xfrm flipV="1">
            <a:off x="2789" y="2251"/>
            <a:ext cx="182" cy="45"/>
          </a:xfrm>
          <a:prstGeom prst="line">
            <a:avLst/>
          </a:prstGeom>
          <a:noFill/>
          <a:ln w="9525">
            <a:solidFill>
              <a:schemeClr val="tx1"/>
            </a:solidFill>
            <a:round/>
            <a:headEnd/>
            <a:tailEnd/>
          </a:ln>
          <a:effectLst/>
        </xdr:spPr>
        <xdr:txBody>
          <a:bodyPr wrap="square"/>
          <a:lstStyle>
            <a:defPPr>
              <a:defRPr lang="es-ES_tradnl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ern="1200">
                <a:solidFill>
                  <a:schemeClr val="tx1"/>
                </a:solidFill>
                <a:latin typeface="Arial" charset="0"/>
                <a:ea typeface="+mn-ea"/>
                <a:cs typeface="+mn-cs"/>
              </a:defRPr>
            </a:lvl9pPr>
          </a:lstStyle>
          <a:p>
            <a:endParaRPr lang="es-AR"/>
          </a:p>
        </xdr:txBody>
      </xdr:sp>
    </xdr:grpSp>
    <xdr:clientData/>
  </xdr:twoCellAnchor>
  <xdr:twoCellAnchor>
    <xdr:from>
      <xdr:col>5</xdr:col>
      <xdr:colOff>952501</xdr:colOff>
      <xdr:row>0</xdr:row>
      <xdr:rowOff>85725</xdr:rowOff>
    </xdr:from>
    <xdr:to>
      <xdr:col>6</xdr:col>
      <xdr:colOff>1152526</xdr:colOff>
      <xdr:row>1</xdr:row>
      <xdr:rowOff>158274</xdr:rowOff>
    </xdr:to>
    <xdr:sp macro="" textlink="">
      <xdr:nvSpPr>
        <xdr:cNvPr id="56" name="Text Box 19"/>
        <xdr:cNvSpPr txBox="1">
          <a:spLocks noChangeArrowheads="1"/>
        </xdr:cNvSpPr>
      </xdr:nvSpPr>
      <xdr:spPr bwMode="auto">
        <a:xfrm>
          <a:off x="8496301" y="85725"/>
          <a:ext cx="1285875" cy="405924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wrap="square">
          <a:noAutofit/>
        </a:bodyPr>
        <a:lstStyle>
          <a:defPPr>
            <a:defRPr lang="es-ES_tradnl"/>
          </a:defPPr>
          <a:lvl1pPr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5pPr>
          <a:lvl6pPr marL="22860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6pPr>
          <a:lvl7pPr marL="27432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7pPr>
          <a:lvl8pPr marL="32004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8pPr>
          <a:lvl9pPr marL="3657600" algn="l" defTabSz="914400" rtl="0" eaLnBrk="1" latinLnBrk="0" hangingPunct="1">
            <a:defRPr kern="1200">
              <a:solidFill>
                <a:schemeClr val="tx1"/>
              </a:solidFill>
              <a:latin typeface="Arial" charset="0"/>
              <a:ea typeface="+mn-ea"/>
              <a:cs typeface="+mn-cs"/>
            </a:defRPr>
          </a:lvl9pPr>
        </a:lstStyle>
        <a:p>
          <a:r>
            <a:rPr lang="es-ES_tradnl" sz="1000" b="1">
              <a:latin typeface="Comic Sans MS" pitchFamily="66" charset="0"/>
            </a:rPr>
            <a:t>Consumidores Alerta</a:t>
          </a:r>
        </a:p>
        <a:p>
          <a:r>
            <a:rPr lang="es-ES_tradnl" sz="1000" b="1">
              <a:latin typeface="Comic Sans MS" pitchFamily="66" charset="0"/>
            </a:rPr>
            <a:t>CONSAL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tabSelected="1" workbookViewId="0">
      <selection activeCell="A25" sqref="A25"/>
    </sheetView>
  </sheetViews>
  <sheetFormatPr baseColWidth="10" defaultRowHeight="14.25" x14ac:dyDescent="0.2"/>
  <cols>
    <col min="1" max="1" width="39.25" customWidth="1"/>
    <col min="2" max="2" width="16" customWidth="1"/>
    <col min="3" max="3" width="18.875" customWidth="1"/>
    <col min="4" max="4" width="16.75" customWidth="1"/>
    <col min="5" max="5" width="12.875" bestFit="1" customWidth="1"/>
    <col min="6" max="6" width="14.25" customWidth="1"/>
    <col min="7" max="7" width="16.875" customWidth="1"/>
  </cols>
  <sheetData>
    <row r="1" spans="1:7" ht="26.25" x14ac:dyDescent="0.4">
      <c r="A1" s="1" t="s">
        <v>0</v>
      </c>
      <c r="E1" s="6" t="s">
        <v>33</v>
      </c>
      <c r="F1" s="1"/>
    </row>
    <row r="2" spans="1:7" ht="14.25" customHeight="1" x14ac:dyDescent="0.2">
      <c r="A2" t="s">
        <v>13</v>
      </c>
    </row>
    <row r="3" spans="1:7" ht="15" x14ac:dyDescent="0.25">
      <c r="E3" s="6" t="s">
        <v>32</v>
      </c>
    </row>
    <row r="4" spans="1:7" ht="15" x14ac:dyDescent="0.25">
      <c r="A4" s="2" t="s">
        <v>1</v>
      </c>
      <c r="B4" s="2" t="s">
        <v>2</v>
      </c>
      <c r="C4" s="2" t="s">
        <v>35</v>
      </c>
      <c r="E4" s="2" t="s">
        <v>21</v>
      </c>
      <c r="F4" s="2" t="s">
        <v>26</v>
      </c>
      <c r="G4" s="2" t="s">
        <v>27</v>
      </c>
    </row>
    <row r="5" spans="1:7" x14ac:dyDescent="0.2">
      <c r="A5" t="s">
        <v>34</v>
      </c>
      <c r="B5" s="3">
        <v>1000000</v>
      </c>
      <c r="C5" s="3">
        <f>Hoja2!I1-(B6*B18+B7/(1-B17)+B10*B15)</f>
        <v>1000000.0000000002</v>
      </c>
      <c r="D5" s="3"/>
      <c r="E5" s="3" t="s">
        <v>22</v>
      </c>
      <c r="F5" s="4">
        <f>0.5</f>
        <v>0.5</v>
      </c>
      <c r="G5" s="4">
        <f>F5*($C$25-B$19)</f>
        <v>6.4071449679659817E-2</v>
      </c>
    </row>
    <row r="6" spans="1:7" x14ac:dyDescent="0.2">
      <c r="A6" t="s">
        <v>3</v>
      </c>
      <c r="B6" s="3">
        <v>3000000</v>
      </c>
      <c r="C6" s="3">
        <f>(Hoja2!I1-(B5+B7/(1-B17)+B15*B10))/B18</f>
        <v>3000000.0000000158</v>
      </c>
      <c r="D6" s="3"/>
      <c r="E6" s="3" t="s">
        <v>23</v>
      </c>
      <c r="F6" s="4">
        <f>F5*F5</f>
        <v>0.25</v>
      </c>
      <c r="G6" s="4">
        <f>F6*($C$25-B$19)</f>
        <v>3.2035724839829909E-2</v>
      </c>
    </row>
    <row r="7" spans="1:7" x14ac:dyDescent="0.2">
      <c r="A7" t="s">
        <v>10</v>
      </c>
      <c r="B7" s="3">
        <v>600000</v>
      </c>
      <c r="C7" s="3">
        <f>(Hoja2!I1-(B5+B6*B18+B10*B15))*(1-B17)</f>
        <v>600000.00000000012</v>
      </c>
      <c r="D7" s="3"/>
      <c r="E7" s="3" t="s">
        <v>24</v>
      </c>
      <c r="F7" s="4">
        <f>F6*F5</f>
        <v>0.125</v>
      </c>
      <c r="G7" s="4">
        <f>F7*($C$25-B$19)</f>
        <v>1.6017862419914954E-2</v>
      </c>
    </row>
    <row r="8" spans="1:7" x14ac:dyDescent="0.2">
      <c r="A8" t="s">
        <v>11</v>
      </c>
      <c r="B8" s="3">
        <v>3000</v>
      </c>
      <c r="C8" s="3">
        <f>((C11/(1+B19*B16))*((1-B14)*(1-B15)))/(1+B15)-B22</f>
        <v>3000</v>
      </c>
      <c r="D8" s="3"/>
      <c r="E8" s="3" t="s">
        <v>25</v>
      </c>
      <c r="F8" s="4">
        <f>F7*F5</f>
        <v>6.25E-2</v>
      </c>
      <c r="G8" s="4">
        <f>F8*($C$25-B$19)</f>
        <v>8.0089312099574771E-3</v>
      </c>
    </row>
    <row r="9" spans="1:7" x14ac:dyDescent="0.2">
      <c r="A9" t="s">
        <v>8</v>
      </c>
      <c r="B9" s="5">
        <v>1000</v>
      </c>
      <c r="C9" s="5">
        <f>Hoja2!I1/(((C11/(1+B19*B16))*((1-B14)*(1-B16))/(1+B15))-B8)</f>
        <v>1000</v>
      </c>
      <c r="D9" s="5"/>
      <c r="E9" s="5"/>
      <c r="F9" s="9" t="s">
        <v>28</v>
      </c>
      <c r="G9" s="4">
        <f>SUM(G5:G8)</f>
        <v>0.12013396814936216</v>
      </c>
    </row>
    <row r="10" spans="1:7" x14ac:dyDescent="0.2">
      <c r="A10" t="s">
        <v>16</v>
      </c>
      <c r="B10" s="3">
        <v>300000</v>
      </c>
      <c r="C10" s="5"/>
      <c r="D10" s="5"/>
      <c r="E10" s="5"/>
      <c r="F10" s="9"/>
      <c r="G10" s="4"/>
    </row>
    <row r="11" spans="1:7" ht="15" x14ac:dyDescent="0.25">
      <c r="A11" t="s">
        <v>17</v>
      </c>
      <c r="B11" s="3"/>
      <c r="C11" s="8">
        <f>(((B22+B8)*(1+B15))/((1-B14)*(1-B16)))*(1+B19*B15)</f>
        <v>5087.1548240106367</v>
      </c>
      <c r="D11" s="3" t="s">
        <v>15</v>
      </c>
      <c r="E11" s="3"/>
      <c r="F11" s="3"/>
      <c r="G11" s="4"/>
    </row>
    <row r="12" spans="1:7" ht="15" x14ac:dyDescent="0.25">
      <c r="A12" t="s">
        <v>20</v>
      </c>
      <c r="B12" s="3"/>
      <c r="C12" s="7">
        <f>B8+(B5+B7)/B9</f>
        <v>4600</v>
      </c>
      <c r="D12" s="3"/>
      <c r="E12" s="3"/>
      <c r="F12" s="3"/>
      <c r="G12" s="3"/>
    </row>
    <row r="13" spans="1:7" x14ac:dyDescent="0.2">
      <c r="A13" t="s">
        <v>4</v>
      </c>
      <c r="C13" s="3"/>
      <c r="D13" s="3"/>
      <c r="E13" s="3"/>
      <c r="F13" s="3"/>
      <c r="G13" s="3"/>
    </row>
    <row r="14" spans="1:7" x14ac:dyDescent="0.2">
      <c r="A14" t="s">
        <v>5</v>
      </c>
      <c r="B14" s="4">
        <v>2.75E-2</v>
      </c>
      <c r="C14" s="3"/>
      <c r="D14" s="3"/>
      <c r="E14" s="3"/>
      <c r="F14" s="3"/>
      <c r="G14" s="3"/>
    </row>
    <row r="15" spans="1:7" x14ac:dyDescent="0.2">
      <c r="A15" t="s">
        <v>6</v>
      </c>
      <c r="B15" s="4">
        <v>5.9999999999999995E-4</v>
      </c>
      <c r="C15" s="3"/>
      <c r="D15" s="3"/>
      <c r="E15" s="3"/>
      <c r="F15" s="3"/>
      <c r="G15" s="3"/>
    </row>
    <row r="16" spans="1:7" x14ac:dyDescent="0.2">
      <c r="A16" t="s">
        <v>7</v>
      </c>
      <c r="B16" s="4">
        <v>5.9999999999999995E-4</v>
      </c>
      <c r="C16" s="3"/>
      <c r="D16" s="3"/>
      <c r="E16" s="3"/>
      <c r="F16" s="3"/>
      <c r="G16" s="3"/>
    </row>
    <row r="17" spans="1:7" x14ac:dyDescent="0.2">
      <c r="A17" t="s">
        <v>9</v>
      </c>
      <c r="B17" s="4">
        <v>0.33</v>
      </c>
      <c r="C17" s="3"/>
      <c r="D17" s="3"/>
      <c r="E17" s="3"/>
      <c r="F17" s="3"/>
      <c r="G17" s="3"/>
    </row>
    <row r="18" spans="1:7" x14ac:dyDescent="0.2">
      <c r="A18" t="s">
        <v>12</v>
      </c>
      <c r="B18" s="4">
        <v>1.4999999999999999E-2</v>
      </c>
      <c r="C18" s="3"/>
      <c r="D18" s="3"/>
      <c r="E18" s="3"/>
      <c r="F18" s="3"/>
      <c r="G18" s="3"/>
    </row>
    <row r="19" spans="1:7" x14ac:dyDescent="0.2">
      <c r="A19" t="s">
        <v>14</v>
      </c>
      <c r="B19" s="4">
        <v>0.21</v>
      </c>
      <c r="C19" s="3"/>
      <c r="D19" s="3"/>
      <c r="E19" s="3"/>
      <c r="F19" s="3"/>
      <c r="G19" s="3"/>
    </row>
    <row r="20" spans="1:7" x14ac:dyDescent="0.2">
      <c r="C20" s="3"/>
      <c r="D20" s="3"/>
      <c r="E20" s="3"/>
      <c r="F20" s="3"/>
      <c r="G20" s="3"/>
    </row>
    <row r="21" spans="1:7" x14ac:dyDescent="0.2">
      <c r="A21" t="s">
        <v>18</v>
      </c>
      <c r="B21" s="3">
        <f>B5+B6*B18+B7/(1-B17)+B10*B15</f>
        <v>1940702.3880597015</v>
      </c>
    </row>
    <row r="22" spans="1:7" x14ac:dyDescent="0.2">
      <c r="A22" t="s">
        <v>19</v>
      </c>
      <c r="B22" s="3">
        <f>B21/B9</f>
        <v>1940.7023880597014</v>
      </c>
    </row>
    <row r="24" spans="1:7" ht="15" x14ac:dyDescent="0.25">
      <c r="A24" t="s">
        <v>36</v>
      </c>
      <c r="C24" s="7">
        <f>C11*(1+B19)</f>
        <v>6155.4573370528706</v>
      </c>
    </row>
    <row r="25" spans="1:7" ht="15" x14ac:dyDescent="0.25">
      <c r="A25" t="s">
        <v>29</v>
      </c>
      <c r="C25" s="11">
        <f>C24/C12-1</f>
        <v>0.33814289935931963</v>
      </c>
    </row>
    <row r="26" spans="1:7" ht="15" x14ac:dyDescent="0.25">
      <c r="A26" t="s">
        <v>30</v>
      </c>
      <c r="C26" s="11">
        <f>G9</f>
        <v>0.12013396814936216</v>
      </c>
    </row>
    <row r="27" spans="1:7" ht="15" x14ac:dyDescent="0.25">
      <c r="A27" t="s">
        <v>31</v>
      </c>
      <c r="C27" s="11">
        <f>C25+C26</f>
        <v>0.4582768675086818</v>
      </c>
    </row>
    <row r="30" spans="1:7" x14ac:dyDescent="0.2">
      <c r="C30" s="3"/>
      <c r="E30" s="3"/>
      <c r="F30" s="3"/>
    </row>
    <row r="31" spans="1:7" x14ac:dyDescent="0.2">
      <c r="C31" s="3"/>
      <c r="E31" s="3"/>
      <c r="F31" s="3"/>
    </row>
    <row r="32" spans="1:7" x14ac:dyDescent="0.2">
      <c r="C32" s="3"/>
      <c r="F32" s="3"/>
    </row>
    <row r="33" spans="3:6" x14ac:dyDescent="0.2">
      <c r="C33" s="3"/>
      <c r="D33" s="3"/>
      <c r="E33" s="3"/>
      <c r="F33" s="3"/>
    </row>
    <row r="34" spans="3:6" x14ac:dyDescent="0.2">
      <c r="C34" s="3"/>
      <c r="E34" s="3"/>
      <c r="F34" s="3"/>
    </row>
    <row r="35" spans="3:6" x14ac:dyDescent="0.2">
      <c r="C35" s="3"/>
      <c r="E35" s="3"/>
      <c r="F35" s="3"/>
    </row>
    <row r="36" spans="3:6" x14ac:dyDescent="0.2">
      <c r="C36" s="3"/>
      <c r="E36" s="3"/>
      <c r="F36" s="3"/>
    </row>
    <row r="37" spans="3:6" x14ac:dyDescent="0.2">
      <c r="C37" s="4"/>
      <c r="E37" s="3"/>
      <c r="F37" s="3"/>
    </row>
    <row r="38" spans="3:6" x14ac:dyDescent="0.2">
      <c r="C38" s="3"/>
      <c r="E38" s="3"/>
      <c r="F38" s="3"/>
    </row>
    <row r="39" spans="3:6" x14ac:dyDescent="0.2">
      <c r="C39" s="4"/>
      <c r="E39" s="3"/>
      <c r="F39" s="3"/>
    </row>
    <row r="40" spans="3:6" x14ac:dyDescent="0.2">
      <c r="C40" s="3"/>
      <c r="E40" s="3"/>
      <c r="F40" s="3"/>
    </row>
    <row r="41" spans="3:6" x14ac:dyDescent="0.2">
      <c r="C41" s="4"/>
      <c r="E41" s="3"/>
      <c r="F41" s="3"/>
    </row>
  </sheetData>
  <sheetProtection password="9702" sheet="1" objects="1" scenarios="1"/>
  <protectedRanges>
    <protectedRange sqref="B12:B19 B5:B11" name="Rango1_3"/>
  </protectedRanges>
  <pageMargins left="0.70866141732283472" right="0.70866141732283472" top="0.74803149606299213" bottom="0.74803149606299213" header="0.31496062992125984" footer="0.31496062992125984"/>
  <pageSetup paperSize="9" scale="8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1:I4"/>
  <sheetViews>
    <sheetView workbookViewId="0">
      <selection sqref="A1:G29"/>
    </sheetView>
  </sheetViews>
  <sheetFormatPr baseColWidth="10" defaultRowHeight="14.25" x14ac:dyDescent="0.2"/>
  <cols>
    <col min="1" max="1" width="40.25" customWidth="1"/>
    <col min="2" max="2" width="18.625" customWidth="1"/>
    <col min="3" max="3" width="16.125" customWidth="1"/>
    <col min="4" max="4" width="11.375" bestFit="1" customWidth="1"/>
    <col min="5" max="5" width="12.5" customWidth="1"/>
    <col min="7" max="7" width="17.125" customWidth="1"/>
    <col min="9" max="9" width="14.375" customWidth="1"/>
  </cols>
  <sheetData>
    <row r="1" spans="9:9" x14ac:dyDescent="0.2">
      <c r="I1" s="10">
        <f>((((Hoja1!C11/(1+Hoja1!B19*Hoja1!B16))*((1-Hoja1!B14)*(1-Hoja1!B16)))/(1+Hoja1!B15))-Hoja1!B8)*Hoja1!B9</f>
        <v>1940702.3880597018</v>
      </c>
    </row>
    <row r="2" spans="9:9" x14ac:dyDescent="0.2">
      <c r="I2" s="10">
        <f>(Hoja1!C11/(1+Hoja1!B19*Hoja1!B16))*((1-Hoja1!B14)*(1-Hoja1!B16))</f>
        <v>4943.6668094925371</v>
      </c>
    </row>
    <row r="3" spans="9:9" x14ac:dyDescent="0.2">
      <c r="I3" s="3"/>
    </row>
    <row r="4" spans="9:9" x14ac:dyDescent="0.2">
      <c r="I4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8" sqref="C18"/>
    </sheetView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</dc:creator>
  <cp:lastModifiedBy>MAM</cp:lastModifiedBy>
  <cp:lastPrinted>2019-01-07T19:44:52Z</cp:lastPrinted>
  <dcterms:created xsi:type="dcterms:W3CDTF">2018-12-31T14:09:04Z</dcterms:created>
  <dcterms:modified xsi:type="dcterms:W3CDTF">2019-01-09T20:22:44Z</dcterms:modified>
</cp:coreProperties>
</file>