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80" windowHeight="12585"/>
  </bookViews>
  <sheets>
    <sheet name="Hoja1" sheetId="1" r:id="rId1"/>
  </sheets>
  <calcPr calcId="145621"/>
</workbook>
</file>

<file path=xl/calcChain.xml><?xml version="1.0" encoding="utf-8"?>
<calcChain xmlns="http://schemas.openxmlformats.org/spreadsheetml/2006/main">
  <c r="C9" i="1" l="1"/>
  <c r="C16" i="1" l="1"/>
  <c r="D20" i="1"/>
  <c r="D21" i="1" s="1"/>
  <c r="D22" i="1" s="1"/>
  <c r="B22" i="1"/>
  <c r="C22" i="1" s="1"/>
  <c r="B17" i="1"/>
  <c r="C6" i="1"/>
  <c r="E22" i="1" l="1"/>
  <c r="F22" i="1" s="1"/>
  <c r="D7" i="1"/>
  <c r="F10" i="1"/>
  <c r="E10" i="1"/>
  <c r="C13" i="1"/>
  <c r="C14" i="1"/>
  <c r="E20" i="1"/>
  <c r="F20" i="1" s="1"/>
  <c r="D8" i="1"/>
  <c r="D9" i="1"/>
  <c r="C15" i="1" s="1"/>
  <c r="B10" i="1" l="1"/>
  <c r="B21" i="1" s="1"/>
  <c r="C21" i="1" l="1"/>
  <c r="E21" i="1"/>
  <c r="F21" i="1" s="1"/>
</calcChain>
</file>

<file path=xl/comments1.xml><?xml version="1.0" encoding="utf-8"?>
<comments xmlns="http://schemas.openxmlformats.org/spreadsheetml/2006/main">
  <authors>
    <author>MAM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Importe de los Costos Fijos</t>
        </r>
      </text>
    </comment>
    <comment ref="B6" authorId="0">
      <text>
        <r>
          <rPr>
            <b/>
            <sz val="9"/>
            <color indexed="81"/>
            <rFont val="Tahoma"/>
            <family val="2"/>
          </rPr>
          <t>Importe del precio de venta por unidad</t>
        </r>
      </text>
    </comment>
    <comment ref="B7" authorId="0">
      <text>
        <r>
          <rPr>
            <b/>
            <sz val="9"/>
            <color indexed="81"/>
            <rFont val="Tahoma"/>
            <family val="2"/>
          </rPr>
          <t>Importe del costo variable unitario</t>
        </r>
      </text>
    </comment>
    <comment ref="B8" authorId="0">
      <text>
        <r>
          <rPr>
            <b/>
            <sz val="9"/>
            <color indexed="81"/>
            <rFont val="Tahoma"/>
            <family val="2"/>
          </rPr>
          <t>Cantidad e unidades</t>
        </r>
      </text>
    </comment>
    <comment ref="B9" authorId="0">
      <text>
        <r>
          <rPr>
            <b/>
            <sz val="9"/>
            <color indexed="81"/>
            <rFont val="Tahoma"/>
            <family val="2"/>
          </rPr>
          <t>Importe de Resultado</t>
        </r>
      </text>
    </comment>
    <comment ref="B11" authorId="0">
      <text>
        <r>
          <rPr>
            <b/>
            <sz val="9"/>
            <color indexed="81"/>
            <rFont val="Tahoma"/>
            <charset val="1"/>
          </rPr>
          <t>Importe del patrimonio</t>
        </r>
      </text>
    </comment>
    <comment ref="B13" authorId="0">
      <text>
        <r>
          <rPr>
            <b/>
            <sz val="9"/>
            <color indexed="81"/>
            <rFont val="Tahoma"/>
            <charset val="1"/>
          </rPr>
          <t>Alícuota del impusto a los ingresos brutos</t>
        </r>
      </text>
    </comment>
    <comment ref="B14" authorId="0">
      <text>
        <r>
          <rPr>
            <b/>
            <sz val="9"/>
            <color indexed="81"/>
            <rFont val="Tahoma"/>
            <charset val="1"/>
          </rPr>
          <t>Alícuota del impuesto a los débitos y créditos bancarios</t>
        </r>
      </text>
    </comment>
    <comment ref="B15" authorId="0">
      <text>
        <r>
          <rPr>
            <b/>
            <sz val="9"/>
            <color indexed="81"/>
            <rFont val="Tahoma"/>
            <charset val="1"/>
          </rPr>
          <t>Alícuota del impuesto al capital</t>
        </r>
      </text>
    </comment>
    <comment ref="B16" authorId="0">
      <text>
        <r>
          <rPr>
            <b/>
            <sz val="9"/>
            <color indexed="81"/>
            <rFont val="Tahoma"/>
            <charset val="1"/>
          </rPr>
          <t>Alícuota del impuesto al patrimonio</t>
        </r>
      </text>
    </comment>
  </commentList>
</comments>
</file>

<file path=xl/sharedStrings.xml><?xml version="1.0" encoding="utf-8"?>
<sst xmlns="http://schemas.openxmlformats.org/spreadsheetml/2006/main" count="35" uniqueCount="32">
  <si>
    <t>Datos</t>
  </si>
  <si>
    <t>Costo variable por unidad</t>
  </si>
  <si>
    <t>Precio de venta  por unidad</t>
  </si>
  <si>
    <t>Cantidad de Unidades</t>
  </si>
  <si>
    <t>Costos Fijos</t>
  </si>
  <si>
    <t>Patrimonio</t>
  </si>
  <si>
    <t>Alícuotas de gravámenes:</t>
  </si>
  <si>
    <t>Ingresos brutos</t>
  </si>
  <si>
    <t>Débitos y Créditos bancarios</t>
  </si>
  <si>
    <t>Ganancias</t>
  </si>
  <si>
    <t>Punto de equilibrio económico (en unidades)</t>
  </si>
  <si>
    <t>Valor directo</t>
  </si>
  <si>
    <t>Resultado bruto</t>
  </si>
  <si>
    <t>Valor final</t>
  </si>
  <si>
    <t>Bruto</t>
  </si>
  <si>
    <t>Neto de Impuestos</t>
  </si>
  <si>
    <t>Margen de contribución unitario</t>
  </si>
  <si>
    <t>Unidades</t>
  </si>
  <si>
    <t>Facturación</t>
  </si>
  <si>
    <t>Costos fijos</t>
  </si>
  <si>
    <t>Resultado</t>
  </si>
  <si>
    <t>Contribución</t>
  </si>
  <si>
    <t>Pago Impuestos</t>
  </si>
  <si>
    <t>Sin operación</t>
  </si>
  <si>
    <t>Equilibrio económico</t>
  </si>
  <si>
    <t>Objetivo de utilidad</t>
  </si>
  <si>
    <t>Estadio</t>
  </si>
  <si>
    <t xml:space="preserve">© Miguel Ángel Martín </t>
  </si>
  <si>
    <t>Unidad</t>
  </si>
  <si>
    <t xml:space="preserve">IANCA - Instituto Argentino de Negociación,  </t>
  </si>
  <si>
    <t>Conciliación y Arbitraje</t>
  </si>
  <si>
    <t>Análisis CUV (Costo, Utilidad, Volumen)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</si>
</sst>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0"/>
  </numFmts>
  <fonts count="7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9"/>
      <color indexed="81"/>
      <name val="Tahoma"/>
      <family val="2"/>
    </font>
    <font>
      <b/>
      <sz val="9"/>
      <color indexed="81"/>
      <name val="Tahoma"/>
      <charset val="1"/>
    </font>
    <font>
      <b/>
      <sz val="9"/>
      <color theme="1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164" fontId="0" fillId="0" borderId="0" xfId="0" applyNumberFormat="1"/>
    <xf numFmtId="3" fontId="0" fillId="0" borderId="0" xfId="0" applyNumberFormat="1"/>
    <xf numFmtId="10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4" borderId="0" xfId="0" applyFill="1"/>
    <xf numFmtId="4" fontId="0" fillId="0" borderId="0" xfId="0" applyNumberFormat="1"/>
    <xf numFmtId="0" fontId="5" fillId="0" borderId="0" xfId="0" applyFont="1"/>
    <xf numFmtId="0" fontId="1" fillId="3" borderId="1" xfId="0" applyFont="1" applyFill="1" applyBorder="1" applyAlignment="1">
      <alignment horizontal="center"/>
    </xf>
    <xf numFmtId="0" fontId="6" fillId="0" borderId="0" xfId="0" applyFont="1"/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0</xdr:row>
      <xdr:rowOff>95250</xdr:rowOff>
    </xdr:from>
    <xdr:to>
      <xdr:col>2</xdr:col>
      <xdr:colOff>51435</xdr:colOff>
      <xdr:row>2</xdr:row>
      <xdr:rowOff>132084</xdr:rowOff>
    </xdr:to>
    <xdr:grpSp>
      <xdr:nvGrpSpPr>
        <xdr:cNvPr id="35" name="Group 18"/>
        <xdr:cNvGrpSpPr>
          <a:grpSpLocks/>
        </xdr:cNvGrpSpPr>
      </xdr:nvGrpSpPr>
      <xdr:grpSpPr bwMode="auto">
        <a:xfrm>
          <a:off x="3219450" y="95250"/>
          <a:ext cx="794385" cy="446409"/>
          <a:chOff x="1156" y="2069"/>
          <a:chExt cx="1815" cy="1516"/>
        </a:xfrm>
      </xdr:grpSpPr>
      <xdr:grpSp>
        <xdr:nvGrpSpPr>
          <xdr:cNvPr id="36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41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42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43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44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37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38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39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40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2</xdr:col>
      <xdr:colOff>0</xdr:colOff>
      <xdr:row>0</xdr:row>
      <xdr:rowOff>0</xdr:rowOff>
    </xdr:from>
    <xdr:to>
      <xdr:col>3</xdr:col>
      <xdr:colOff>542925</xdr:colOff>
      <xdr:row>2</xdr:row>
      <xdr:rowOff>53499</xdr:rowOff>
    </xdr:to>
    <xdr:sp macro="" textlink="">
      <xdr:nvSpPr>
        <xdr:cNvPr id="47" name="Text Box 19"/>
        <xdr:cNvSpPr txBox="1">
          <a:spLocks noChangeArrowheads="1"/>
        </xdr:cNvSpPr>
      </xdr:nvSpPr>
      <xdr:spPr bwMode="auto">
        <a:xfrm>
          <a:off x="3962400" y="0"/>
          <a:ext cx="1704975" cy="46307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4</xdr:col>
      <xdr:colOff>47625</xdr:colOff>
      <xdr:row>0</xdr:row>
      <xdr:rowOff>28575</xdr:rowOff>
    </xdr:from>
    <xdr:to>
      <xdr:col>5</xdr:col>
      <xdr:colOff>219076</xdr:colOff>
      <xdr:row>2</xdr:row>
      <xdr:rowOff>57150</xdr:rowOff>
    </xdr:to>
    <xdr:grpSp>
      <xdr:nvGrpSpPr>
        <xdr:cNvPr id="13" name="Group 1"/>
        <xdr:cNvGrpSpPr>
          <a:grpSpLocks/>
        </xdr:cNvGrpSpPr>
      </xdr:nvGrpSpPr>
      <xdr:grpSpPr bwMode="auto">
        <a:xfrm>
          <a:off x="6486525" y="28575"/>
          <a:ext cx="1600201" cy="438150"/>
          <a:chOff x="1542" y="2478"/>
          <a:chExt cx="2880" cy="699"/>
        </a:xfrm>
      </xdr:grpSpPr>
      <xdr:sp macro="" textlink="">
        <xdr:nvSpPr>
          <xdr:cNvPr id="14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15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4</xdr:col>
      <xdr:colOff>66675</xdr:colOff>
      <xdr:row>3</xdr:row>
      <xdr:rowOff>66675</xdr:rowOff>
    </xdr:from>
    <xdr:to>
      <xdr:col>4</xdr:col>
      <xdr:colOff>1245308</xdr:colOff>
      <xdr:row>5</xdr:row>
      <xdr:rowOff>9159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05575" y="666750"/>
          <a:ext cx="1178633" cy="31395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workbookViewId="0">
      <selection sqref="A1:F22"/>
    </sheetView>
  </sheetViews>
  <sheetFormatPr baseColWidth="10" defaultRowHeight="14.25" x14ac:dyDescent="0.2"/>
  <cols>
    <col min="1" max="1" width="37.375" customWidth="1"/>
    <col min="2" max="2" width="14.625" customWidth="1"/>
    <col min="3" max="3" width="15.25" customWidth="1"/>
    <col min="4" max="4" width="17.25" customWidth="1"/>
    <col min="5" max="5" width="18.75" customWidth="1"/>
    <col min="6" max="6" width="16.25" customWidth="1"/>
    <col min="7" max="7" width="12.875" bestFit="1" customWidth="1"/>
    <col min="8" max="8" width="13.75" customWidth="1"/>
    <col min="9" max="9" width="14.125" customWidth="1"/>
    <col min="10" max="10" width="14.75" customWidth="1"/>
  </cols>
  <sheetData>
    <row r="1" spans="1:12" ht="18" x14ac:dyDescent="0.25">
      <c r="A1" s="1" t="s">
        <v>31</v>
      </c>
    </row>
    <row r="3" spans="1:12" ht="15" x14ac:dyDescent="0.25">
      <c r="A3" s="2" t="s">
        <v>0</v>
      </c>
      <c r="C3" s="14" t="s">
        <v>13</v>
      </c>
      <c r="D3" s="14"/>
      <c r="E3" s="11" t="s">
        <v>27</v>
      </c>
    </row>
    <row r="4" spans="1:12" ht="15" x14ac:dyDescent="0.25">
      <c r="A4" s="3" t="s">
        <v>0</v>
      </c>
      <c r="B4" s="3" t="s">
        <v>11</v>
      </c>
      <c r="C4" s="7" t="s">
        <v>14</v>
      </c>
      <c r="D4" s="3" t="s">
        <v>15</v>
      </c>
    </row>
    <row r="5" spans="1:12" x14ac:dyDescent="0.2">
      <c r="A5" t="s">
        <v>4</v>
      </c>
      <c r="B5" s="4">
        <v>500</v>
      </c>
      <c r="C5" s="9"/>
      <c r="D5" s="9"/>
    </row>
    <row r="6" spans="1:12" x14ac:dyDescent="0.2">
      <c r="A6" t="s">
        <v>2</v>
      </c>
      <c r="B6" s="4">
        <v>100</v>
      </c>
      <c r="C6" s="4">
        <f>(((B5+B9/(1-B15)+B11*B16))/B8+B7)/((1-B13)*(1-B14))</f>
        <v>108.53489388294727</v>
      </c>
      <c r="D6" s="9"/>
      <c r="E6" s="13" t="s">
        <v>29</v>
      </c>
    </row>
    <row r="7" spans="1:12" x14ac:dyDescent="0.2">
      <c r="A7" t="s">
        <v>1</v>
      </c>
      <c r="B7" s="4">
        <v>90</v>
      </c>
      <c r="C7" s="9"/>
      <c r="D7" s="4">
        <f>C6*((1-B13)*(1-B14))-(B9/(1-B15)+B11*B16+B5)/B8</f>
        <v>90</v>
      </c>
      <c r="E7" s="13" t="s">
        <v>30</v>
      </c>
    </row>
    <row r="8" spans="1:12" x14ac:dyDescent="0.2">
      <c r="A8" t="s">
        <v>3</v>
      </c>
      <c r="B8" s="5">
        <v>150</v>
      </c>
      <c r="C8" s="9"/>
      <c r="D8" s="5">
        <f>(B9/(1-B15)+B11*B16+B5)/(C6*(1-B13)*(1-B14)-B7)</f>
        <v>150.00000000000014</v>
      </c>
    </row>
    <row r="9" spans="1:12" ht="15" x14ac:dyDescent="0.25">
      <c r="A9" t="s">
        <v>12</v>
      </c>
      <c r="B9" s="4">
        <v>1000</v>
      </c>
      <c r="C9" s="4">
        <f>B9/(1-B15)</f>
        <v>1492.5373134328361</v>
      </c>
      <c r="D9" s="4">
        <f>((C6*(1-B13)*(1-B14)-B7)*B8-B5-B11*B16)*(1-B15)</f>
        <v>999.99999999999852</v>
      </c>
      <c r="E9" s="12" t="s">
        <v>14</v>
      </c>
      <c r="F9" s="12" t="s">
        <v>28</v>
      </c>
      <c r="I9" s="10"/>
      <c r="J9" s="4"/>
    </row>
    <row r="10" spans="1:12" x14ac:dyDescent="0.2">
      <c r="A10" t="s">
        <v>10</v>
      </c>
      <c r="B10" s="5">
        <f>B5/(B6-B7)</f>
        <v>50</v>
      </c>
      <c r="E10" s="5">
        <f>(C9-B9+B11*B16+B5)/(C6-B7)</f>
        <v>61.642506326082014</v>
      </c>
      <c r="F10" s="5">
        <f>(B9+B11*B16+C9-B9)/(C6-B7)</f>
        <v>88.618652138279884</v>
      </c>
      <c r="I10" s="10"/>
      <c r="J10" s="4"/>
    </row>
    <row r="11" spans="1:12" x14ac:dyDescent="0.2">
      <c r="A11" t="s">
        <v>5</v>
      </c>
      <c r="B11" s="4">
        <v>10000</v>
      </c>
      <c r="C11" s="4"/>
      <c r="I11" s="10"/>
      <c r="J11" s="4"/>
    </row>
    <row r="12" spans="1:12" ht="15" x14ac:dyDescent="0.25">
      <c r="A12" t="s">
        <v>6</v>
      </c>
      <c r="C12" s="7" t="s">
        <v>22</v>
      </c>
    </row>
    <row r="13" spans="1:12" x14ac:dyDescent="0.2">
      <c r="A13" t="s">
        <v>7</v>
      </c>
      <c r="B13" s="6">
        <v>2.75E-2</v>
      </c>
      <c r="C13" s="4">
        <f>C$6*B$8*B13</f>
        <v>447.70643726715753</v>
      </c>
      <c r="J13" s="10"/>
      <c r="K13" s="10"/>
      <c r="L13" s="10"/>
    </row>
    <row r="14" spans="1:12" x14ac:dyDescent="0.2">
      <c r="A14" t="s">
        <v>8</v>
      </c>
      <c r="B14" s="6">
        <v>1.2E-2</v>
      </c>
      <c r="C14" s="4">
        <f>C$6*B$8*B14</f>
        <v>195.36280898930511</v>
      </c>
      <c r="J14" s="4"/>
      <c r="K14" s="4"/>
      <c r="L14" s="4"/>
    </row>
    <row r="15" spans="1:12" x14ac:dyDescent="0.2">
      <c r="A15" t="s">
        <v>9</v>
      </c>
      <c r="B15" s="6">
        <v>0.33</v>
      </c>
      <c r="C15" s="4">
        <f>C9*B15</f>
        <v>492.5373134328359</v>
      </c>
    </row>
    <row r="16" spans="1:12" x14ac:dyDescent="0.2">
      <c r="A16" t="s">
        <v>5</v>
      </c>
      <c r="B16" s="6">
        <v>1.4999999999999999E-2</v>
      </c>
      <c r="C16" s="4">
        <f>B11*B16</f>
        <v>150</v>
      </c>
    </row>
    <row r="17" spans="1:6" x14ac:dyDescent="0.2">
      <c r="A17" t="s">
        <v>16</v>
      </c>
      <c r="B17" s="4">
        <f>B6-B7</f>
        <v>10</v>
      </c>
    </row>
    <row r="19" spans="1:6" ht="15" x14ac:dyDescent="0.25">
      <c r="A19" s="8" t="s">
        <v>26</v>
      </c>
      <c r="B19" s="8" t="s">
        <v>17</v>
      </c>
      <c r="C19" s="8" t="s">
        <v>18</v>
      </c>
      <c r="D19" s="8" t="s">
        <v>19</v>
      </c>
      <c r="E19" s="8" t="s">
        <v>21</v>
      </c>
      <c r="F19" s="8" t="s">
        <v>20</v>
      </c>
    </row>
    <row r="20" spans="1:6" x14ac:dyDescent="0.2">
      <c r="A20" t="s">
        <v>23</v>
      </c>
      <c r="B20" s="10">
        <v>0</v>
      </c>
      <c r="C20">
        <v>0</v>
      </c>
      <c r="D20" s="4">
        <f>B5</f>
        <v>500</v>
      </c>
      <c r="E20" s="4">
        <f>B$17*B20</f>
        <v>0</v>
      </c>
      <c r="F20" s="4">
        <f>E20-D20</f>
        <v>-500</v>
      </c>
    </row>
    <row r="21" spans="1:6" x14ac:dyDescent="0.2">
      <c r="A21" t="s">
        <v>24</v>
      </c>
      <c r="B21" s="10">
        <f>B10</f>
        <v>50</v>
      </c>
      <c r="C21" s="4">
        <f>B21*B6</f>
        <v>5000</v>
      </c>
      <c r="D21" s="4">
        <f>D20</f>
        <v>500</v>
      </c>
      <c r="E21" s="4">
        <f>B$17*B21</f>
        <v>500</v>
      </c>
      <c r="F21" s="4">
        <f t="shared" ref="F21:F22" si="0">E21-D21</f>
        <v>0</v>
      </c>
    </row>
    <row r="22" spans="1:6" x14ac:dyDescent="0.2">
      <c r="A22" t="s">
        <v>25</v>
      </c>
      <c r="B22" s="10">
        <f>B8</f>
        <v>150</v>
      </c>
      <c r="C22" s="4">
        <f>B22*B6</f>
        <v>15000</v>
      </c>
      <c r="D22" s="4">
        <f>D21</f>
        <v>500</v>
      </c>
      <c r="E22" s="4">
        <f>B$17*B22</f>
        <v>1500</v>
      </c>
      <c r="F22" s="4">
        <f t="shared" si="0"/>
        <v>1000</v>
      </c>
    </row>
    <row r="26" spans="1:6" x14ac:dyDescent="0.2">
      <c r="C26" s="4"/>
    </row>
  </sheetData>
  <protectedRanges>
    <protectedRange sqref="B11:B16" name="Rango2"/>
    <protectedRange sqref="B5:B9" name="Rango1"/>
  </protectedRanges>
  <mergeCells count="1">
    <mergeCell ref="C3:D3"/>
  </mergeCells>
  <pageMargins left="0.70866141732283472" right="0.70866141732283472" top="0.74803149606299213" bottom="0.74803149606299213" header="0.31496062992125984" footer="0.31496062992125984"/>
  <pageSetup scale="6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</dc:creator>
  <cp:lastModifiedBy>MAM</cp:lastModifiedBy>
  <cp:lastPrinted>2022-12-13T18:54:10Z</cp:lastPrinted>
  <dcterms:created xsi:type="dcterms:W3CDTF">2018-12-13T16:49:46Z</dcterms:created>
  <dcterms:modified xsi:type="dcterms:W3CDTF">2022-12-14T21:30:56Z</dcterms:modified>
</cp:coreProperties>
</file>